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lanificación 2019\Programa 1\versiones finales para JF P1\"/>
    </mc:Choice>
  </mc:AlternateContent>
  <bookViews>
    <workbookView xWindow="930" yWindow="2400" windowWidth="20490" windowHeight="7155"/>
  </bookViews>
  <sheets>
    <sheet name="POI" sheetId="1" r:id="rId1"/>
    <sheet name="Hoja2" sheetId="2" state="hidden" r:id="rId2"/>
    <sheet name="Hoja3" sheetId="3" state="hidden" r:id="rId3"/>
  </sheets>
  <definedNames>
    <definedName name="_xlnm.Print_Area" localSheetId="0">POI!$A$1:$P$16</definedName>
    <definedName name="_xlnm.Print_Titles" localSheetId="0">POI!$1:$8</definedName>
  </definedNames>
  <calcPr calcId="152511"/>
</workbook>
</file>

<file path=xl/calcChain.xml><?xml version="1.0" encoding="utf-8"?>
<calcChain xmlns="http://schemas.openxmlformats.org/spreadsheetml/2006/main">
  <c r="O16" i="1" l="1"/>
  <c r="O14" i="1"/>
  <c r="E19" i="3" l="1"/>
  <c r="E55" i="3"/>
  <c r="E52" i="3"/>
  <c r="E44" i="3"/>
  <c r="E38" i="3"/>
  <c r="E24" i="3" l="1"/>
  <c r="E29" i="3" s="1"/>
  <c r="E54" i="3" l="1"/>
  <c r="E56" i="3" s="1"/>
  <c r="Y11" i="1" l="1"/>
  <c r="N9" i="1" l="1"/>
  <c r="M9" i="1"/>
  <c r="L9" i="1"/>
  <c r="K9" i="1"/>
  <c r="U14" i="1" l="1"/>
  <c r="T14" i="1"/>
  <c r="V14" i="1" l="1"/>
</calcChain>
</file>

<file path=xl/sharedStrings.xml><?xml version="1.0" encoding="utf-8"?>
<sst xmlns="http://schemas.openxmlformats.org/spreadsheetml/2006/main" count="262" uniqueCount="131">
  <si>
    <t>Prioridades:</t>
  </si>
  <si>
    <t xml:space="preserve">• Los usuarios de agua para riego y piscicultura en el DRAT recibirán un servicio en cantidad, calidad y oportunidad que les permitirá una producción más segura en un marco de variabilidad y cambio climático.
• La información generada por las investigaciones hidrogeológicas será uno de los criterios que coadyuve en la toma de decisiones en materia de protección y uso del recurso hídrico en el país.
• La habilitación de infraestructura de riego y drenaje en las distintas regiones del país permitirá una mejor adaptación de los productores y productoras a un contexto de alta competitividad y vulnerabilidad climática.
• El desarrollo de proyectos de protección contra inundaciones en alianza con la CNE y con otras instituciones permitirá anticipar pérdidas económicas para los productores de zonas climáticamente vulnerables.
</t>
  </si>
  <si>
    <t>Objetivos Estratégicos:</t>
  </si>
  <si>
    <t xml:space="preserve">• Fortalecer la estructura y funcionamiento de la Institución para maximizar la eficiencia y la eficacia del accionar institucional.
• Aumentar la eficiencia en el funcionamiento de los sistemas de información institucional para fortalecer la transparencia y difusión del quehacer institucional.
• Fortalecer las capacidades técnicas institucionales para alcanzar los niveles de exigencia que demanda el reposicionamiento institucional propuesto.
• Mejorar la estrategia de coordinación y gestión institucional con actores públicos y privados para ejercer un liderazgo efectivo que contribuya a un mejor posicionamiento institucional.
• Fortalecer la estrategia de posicionamiento estratégico de la Institución para aumentar la generación de valor público en los ámbitos sustantivos institucionales.
• Lograr la sostenibilidad financiera de la Institución para asegurar la estabilidad institucional a largo plazo.
</t>
  </si>
  <si>
    <t>Unidad:</t>
  </si>
  <si>
    <t>Financiero Contable</t>
  </si>
  <si>
    <t>Objetivo General</t>
  </si>
  <si>
    <t>Objetivo Específico</t>
  </si>
  <si>
    <t>Meta</t>
  </si>
  <si>
    <t>Observaciones</t>
  </si>
  <si>
    <t>Resultado obtenido</t>
  </si>
  <si>
    <t>Resultado Numérico</t>
  </si>
  <si>
    <t>Porcentaje de avance</t>
  </si>
  <si>
    <t>Presupuesto (¢)</t>
  </si>
  <si>
    <t>Porcentaje (%)</t>
  </si>
  <si>
    <t>Descripción de la Meta</t>
  </si>
  <si>
    <t>Indicador</t>
  </si>
  <si>
    <t>Fórmula</t>
  </si>
  <si>
    <t>Criterio</t>
  </si>
  <si>
    <t>Unidad de medida</t>
  </si>
  <si>
    <t>Programación avance</t>
  </si>
  <si>
    <t>I</t>
  </si>
  <si>
    <t>II</t>
  </si>
  <si>
    <t>III</t>
  </si>
  <si>
    <t>IV</t>
  </si>
  <si>
    <t xml:space="preserve">Asignado </t>
  </si>
  <si>
    <t>Ejecutado</t>
  </si>
  <si>
    <t>Realizar la gestión financiera Institucional para asegurar la disponibilidad de los recursos financieros y facilitar el registro y control en el desarrollo de las actividades</t>
  </si>
  <si>
    <t>Efectuar la formulación, registro, análisis, seguimiento y control  de los recursos financieros institucionales para facilitar la disponibilidad y uso en la realización de las actividades institucionales</t>
  </si>
  <si>
    <t>eficacia</t>
  </si>
  <si>
    <t>Porcentaje</t>
  </si>
  <si>
    <t>Que se emitan y remitan  el 100% de estados financieros  a los Jerarcas y entes externos</t>
  </si>
  <si>
    <t>Administrar las operaciones de ingresos y egresos de la Institución  para asegurar la disponibilidad de recursos financieros que permitan atender las actividades y obligaciones contractuales de la Institución.</t>
  </si>
  <si>
    <t>Efectuar la gestión de cobro de inversiones realizadas en infraestructura de áreas pequeñas de riego en el país para recuperar el costo de la inversión conforme el reglamento establecido</t>
  </si>
  <si>
    <t>Relevancia</t>
  </si>
  <si>
    <t>relevancia</t>
  </si>
  <si>
    <t>alta</t>
  </si>
  <si>
    <t>media</t>
  </si>
  <si>
    <t>baja</t>
  </si>
  <si>
    <t>Porcentaje de informes presupuestarios enviados a los usuarios internos y externos</t>
  </si>
  <si>
    <t xml:space="preserve">Cantidad de informes  enviados a los usuarios internos y externos /Cantidad de informes programados  para envío a los usuarios internos y externos  </t>
  </si>
  <si>
    <t>Porcentaje de Estados financieros emitidos y remitidos a los Jerarcas y entes externos</t>
  </si>
  <si>
    <t>Cantidad de estados financieros emitidos y remitidos a los Jerarcas y entes externos/Total de Estados Financieros programados para emisión y remisión.</t>
  </si>
  <si>
    <t xml:space="preserve">Que se genere  la información presupuestaria en  un 100% para la formulación, ejecución y control del presupuesto institucional </t>
  </si>
  <si>
    <t>Coordinador:</t>
  </si>
  <si>
    <t xml:space="preserve">Porcentaje de solicitudes de desembolsos  gestionados </t>
  </si>
  <si>
    <t>Número de solicitudes de desembolsos gestionados/ Total de solicitudes de desembolsos programados durante el periodo</t>
  </si>
  <si>
    <t>Se refiere a los recursos de aporte del Estado, que serán los doceavos, más aguinaldo y salario escolar, un total de 14 gestiones.
Gestión se refiere a: elaborar y presentar las solicitudes de desembolso.</t>
  </si>
  <si>
    <t>José Valerio López</t>
  </si>
  <si>
    <t>Que se gestione de forma oportuna el 100% de las solicitudes de desembolsos programadas para el periodo</t>
  </si>
  <si>
    <t>Directora:</t>
  </si>
  <si>
    <t>Eugenia Elizondo Fallas</t>
  </si>
  <si>
    <t>Dirección:</t>
  </si>
  <si>
    <t>Administrativo Financiero</t>
  </si>
  <si>
    <t>Se refiere a la programación anual de la información presupuestaria a ser generada: un presupuesto anual, 12 informes mensuales, 4 informes trimestrales y 6 modificaciones presupuestarias y 3 presupuestos extraordinarios</t>
  </si>
  <si>
    <t>Salarios</t>
  </si>
  <si>
    <t xml:space="preserve">Total </t>
  </si>
  <si>
    <t>Subtotal</t>
  </si>
  <si>
    <t>Código presupuestario</t>
  </si>
  <si>
    <t>Subpartida</t>
  </si>
  <si>
    <t>1-01-29-0-008-057</t>
  </si>
  <si>
    <t>1-05-01
1-05-02
1-08-07
1-08-08
2-99-01
2-99-03
5-01-04
6-01-01
6-01-02</t>
  </si>
  <si>
    <t>1-01-29-0-008-062</t>
  </si>
  <si>
    <t>1-03-03
1-04-04
1-05-01
1-05-02
1-08-07
1-08-08
2-99-03</t>
  </si>
  <si>
    <t>1-03-01
1-03-06
1-04-99
1-05-01
1-05-02
2-99-03
5-01-05</t>
  </si>
  <si>
    <t>1-01-29-0-008-064</t>
  </si>
  <si>
    <t>1-05-01
1-05-02
9-02-02</t>
  </si>
  <si>
    <t>1-01-29-0-008-063
1-14-29-0-008-063</t>
  </si>
  <si>
    <t>Sesiones de realimentación sobre evaluación Plan-Presupuesto realizadas con Gerencia, Directores de área y Coordinadores</t>
  </si>
  <si>
    <t>cantidad de sesiones de realimentación sobre evaluación Plan-Presupuesto realizadas</t>
  </si>
  <si>
    <t xml:space="preserve">Unidad </t>
  </si>
  <si>
    <t>Las sesiones se deben hacer en coordinación con la Dirección de Planificación en forma conjunta, como parte de las metas de evaluación consideradas por la DPI en su Programacion anual. 
El cronograma de sesiones son: una en enero para valorar el periodo anterior, una en abril para valorar el primer trimestre, una en julio para valorar el primer semestre, una en noviembre para valorar el III trimestre.
La verificación del indicador consiste en listas de asistencia, agenda de sesiones, acuerdos de las sesiones.
Las cinco por trimestre se refieren a: una con cada dirección, INDEP; DRAT; DIGH;DAF y una de Gerencia con las unidades ( DPI; DJ; Archivo, UGI)</t>
  </si>
  <si>
    <t xml:space="preserve">Porcentaje  de recursos en millones de colones recuperados en el periodo según lo programado.  
</t>
  </si>
  <si>
    <t>Cantidad de millones de colones recuperados en el periodo/Cantidad de millones  de colones programados para recuperar</t>
  </si>
  <si>
    <t>Se refiere a los ingresos programados de las recuperaciones del periodo en la Fuente de Recuperación de Inversiones.  La meta mide la gestión de cobro realizada con base en proyección de montos a recuperar.  Para verificar el cumplimiento se utiliza las condiciones establecidas en el conjunto de pagares que respaldan las deudas.</t>
  </si>
  <si>
    <t xml:space="preserve">Que se obtenga el 100% de los recursos programados a recuperar  en el periodo  en millones de colones 
</t>
  </si>
  <si>
    <t>Descripción</t>
  </si>
  <si>
    <t>Partida</t>
  </si>
  <si>
    <t>Grupo SubPartida</t>
  </si>
  <si>
    <t>SubPartida</t>
  </si>
  <si>
    <t>Presupuesto Total</t>
  </si>
  <si>
    <t>Sueldos para Cargos Fijos</t>
  </si>
  <si>
    <t>0</t>
  </si>
  <si>
    <t>01</t>
  </si>
  <si>
    <t>Retribución por Años Servidos</t>
  </si>
  <si>
    <t>03</t>
  </si>
  <si>
    <t>Restric al Ejercicio Liberal de la Profe</t>
  </si>
  <si>
    <t>02</t>
  </si>
  <si>
    <t>Décimo Tercer Mes</t>
  </si>
  <si>
    <t>Salario Escolar</t>
  </si>
  <si>
    <t>04</t>
  </si>
  <si>
    <t>Otros incentivos salariales</t>
  </si>
  <si>
    <t>99</t>
  </si>
  <si>
    <t>Contribución Patr.al Seguro Salud CCSS</t>
  </si>
  <si>
    <t>Contribución Patronal al INA</t>
  </si>
  <si>
    <t>Contribución Patronal al FODESAF</t>
  </si>
  <si>
    <t>Contribución Patronal Banco Popular y De</t>
  </si>
  <si>
    <t>05</t>
  </si>
  <si>
    <t>Contribución Patr. Seguro Pens. CCSS</t>
  </si>
  <si>
    <t>Aporte Patronal Rég. Oblig. Pens. Comple</t>
  </si>
  <si>
    <t>Aporte Patronal Fondo de Cap. Laboral</t>
  </si>
  <si>
    <t>Contrib.Patr. Otros Fondos Ad.Entes Pub</t>
  </si>
  <si>
    <t>Contrib.Patr.Otros Fondos Ad.Entes Priv</t>
  </si>
  <si>
    <t>Transporte dentro del país</t>
  </si>
  <si>
    <t>1</t>
  </si>
  <si>
    <t>Viáticos dentro del país</t>
  </si>
  <si>
    <t>Mant. y rep. equipo y mobiliario oficina</t>
  </si>
  <si>
    <t>08</t>
  </si>
  <si>
    <t>07</t>
  </si>
  <si>
    <t>Mant. y rep. equipo computo y sist. info</t>
  </si>
  <si>
    <t>Útiles y materiales de oficina y computo</t>
  </si>
  <si>
    <t>2</t>
  </si>
  <si>
    <t>Productos de papel cartón e impresos</t>
  </si>
  <si>
    <t>Transferencias corrientes al Gobierno Ce</t>
  </si>
  <si>
    <t>6</t>
  </si>
  <si>
    <t>Transf. corrientes a Organos Desconcentr</t>
  </si>
  <si>
    <t>Que se genere la información presupuestaria en un 100% para la formulación, ejecución y control del presupuest</t>
  </si>
  <si>
    <t>Impresión, encuadernación y otros</t>
  </si>
  <si>
    <t>Servicios en ciencias económicas y socia</t>
  </si>
  <si>
    <t>Que se emitan y remitan  el 100% de estados financieros a los Jerarcas y entes externos</t>
  </si>
  <si>
    <t>Sumas con detino específico s/asign pres</t>
  </si>
  <si>
    <t>9</t>
  </si>
  <si>
    <t>Que  se obtenga el 100% de los recursos en efectivo y documentos por cobrar en millones de colones presupuesta</t>
  </si>
  <si>
    <t>Información</t>
  </si>
  <si>
    <t>Comisiones y gastos por servicios financ</t>
  </si>
  <si>
    <t>06</t>
  </si>
  <si>
    <t>Otros servicios de gestión y apoyo</t>
  </si>
  <si>
    <t>SubTotal</t>
  </si>
  <si>
    <t>Plan Operativo Anual por Unidad 2019</t>
  </si>
  <si>
    <t>Presupuesto 2019
(colones)</t>
  </si>
  <si>
    <t xml:space="preserve">Se refiere a la emisión de los siguientes estados financieros: Balance de Situación, Estado de Resultados, Estado de Cambio en el Patrimonio, Estado de Flujo de Efectivo, Notas a los Estados Financieros y análsis financiero (vertical, horizontal y de razones que se debe emitir y remitir a JD trimestral para su conocimiento).
Los estados financieros para emitir en el año 2019 son 95 y cuatro análisis financieros, por trimestre se deben emitir 15 estados y un análsis financiero. 
Corresponde a 20 sobre Proyecto Río Limoncito, 5 de PROGIRH (Cierre), 60 del Senara, 5 consolidados y 10 del DRAT.
Para verificar el cumplimiento de la meta se considera la nota de remisión a la CGR, BC, ARESEP. A nivel interno los informes se remiten por correo y oficio.
Los estados financieros que se emiten son los mismos que se deben remitir.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</si>
</sst>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00"/>
  </numFmts>
  <fonts count="10" x14ac:knownFonts="1">
    <font>
      <sz val="11"/>
      <color theme="1"/>
      <name val="Calibri"/>
      <family val="2"/>
      <scheme val="minor"/>
    </font>
    <font>
      <sz val="11"/>
      <color theme="1"/>
      <name val="Calibri"/>
      <family val="2"/>
      <scheme val="minor"/>
    </font>
    <font>
      <b/>
      <sz val="12"/>
      <color theme="1"/>
      <name val="Franklin Gothic Book"/>
      <family val="2"/>
    </font>
    <font>
      <sz val="12"/>
      <color theme="1"/>
      <name val="Franklin Gothic Book"/>
      <family val="2"/>
    </font>
    <font>
      <sz val="14"/>
      <name val="Arial"/>
      <family val="2"/>
    </font>
    <font>
      <b/>
      <sz val="10"/>
      <name val="Arial"/>
      <family val="2"/>
    </font>
    <font>
      <b/>
      <i/>
      <sz val="10"/>
      <name val="Arial"/>
      <family val="2"/>
    </font>
    <font>
      <sz val="12"/>
      <name val="Franklin Gothic Book"/>
      <family val="2"/>
    </font>
    <font>
      <b/>
      <sz val="12"/>
      <name val="Franklin Gothic Book"/>
      <family val="2"/>
    </font>
    <font>
      <sz val="12"/>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rgb="FFFFFF99"/>
        <bgColor indexed="64"/>
      </patternFill>
    </fill>
    <fill>
      <patternFill patternType="solid">
        <fgColor theme="9"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99">
    <xf numFmtId="0" fontId="0" fillId="0" borderId="0" xfId="0"/>
    <xf numFmtId="0" fontId="3" fillId="0" borderId="0" xfId="0" applyFont="1"/>
    <xf numFmtId="9" fontId="3" fillId="0" borderId="1" xfId="0" applyNumberFormat="1" applyFont="1" applyBorder="1" applyAlignment="1">
      <alignment horizontal="center" vertical="top"/>
    </xf>
    <xf numFmtId="0" fontId="3" fillId="0" borderId="1" xfId="0" applyFont="1" applyBorder="1" applyAlignment="1">
      <alignment horizontal="justify" vertical="top"/>
    </xf>
    <xf numFmtId="4" fontId="3" fillId="0" borderId="1" xfId="0" applyNumberFormat="1" applyFont="1" applyBorder="1" applyAlignment="1">
      <alignment vertical="top"/>
    </xf>
    <xf numFmtId="10" fontId="3" fillId="0" borderId="1" xfId="1" applyNumberFormat="1" applyFont="1" applyBorder="1" applyAlignment="1">
      <alignment vertical="top"/>
    </xf>
    <xf numFmtId="0" fontId="3" fillId="0" borderId="1" xfId="0" applyFont="1" applyBorder="1" applyAlignment="1">
      <alignment horizontal="justify" vertical="top" wrapText="1"/>
    </xf>
    <xf numFmtId="164" fontId="3" fillId="0" borderId="1" xfId="0" applyNumberFormat="1" applyFont="1" applyBorder="1" applyAlignment="1">
      <alignment horizontal="center" vertical="top"/>
    </xf>
    <xf numFmtId="4" fontId="3" fillId="0" borderId="0" xfId="0" applyNumberFormat="1" applyFont="1"/>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justify" vertical="top"/>
    </xf>
    <xf numFmtId="0" fontId="3" fillId="0" borderId="0" xfId="0" applyFont="1" applyAlignment="1">
      <alignment horizontal="justify" vertical="top" wrapText="1"/>
    </xf>
    <xf numFmtId="0" fontId="0" fillId="4" borderId="0" xfId="0" applyFill="1" applyBorder="1" applyAlignment="1">
      <alignment wrapText="1"/>
    </xf>
    <xf numFmtId="0" fontId="0" fillId="4" borderId="0" xfId="0" applyFill="1" applyBorder="1"/>
    <xf numFmtId="0" fontId="0" fillId="4" borderId="0" xfId="0" applyFill="1" applyBorder="1" applyAlignment="1">
      <alignment horizontal="center"/>
    </xf>
    <xf numFmtId="0" fontId="0" fillId="4" borderId="1" xfId="0" applyFill="1" applyBorder="1" applyAlignment="1">
      <alignment horizontal="center" wrapText="1"/>
    </xf>
    <xf numFmtId="0" fontId="0" fillId="4" borderId="1" xfId="0" applyFill="1" applyBorder="1" applyAlignment="1">
      <alignment horizontal="center" textRotation="90"/>
    </xf>
    <xf numFmtId="49" fontId="0" fillId="4" borderId="1" xfId="0" applyNumberFormat="1" applyFill="1" applyBorder="1" applyAlignment="1">
      <alignment wrapText="1"/>
    </xf>
    <xf numFmtId="49" fontId="0" fillId="4" borderId="1" xfId="0" applyNumberFormat="1" applyFill="1" applyBorder="1" applyAlignment="1">
      <alignment horizontal="center"/>
    </xf>
    <xf numFmtId="4" fontId="0" fillId="4" borderId="1" xfId="0" applyNumberFormat="1" applyFill="1" applyBorder="1"/>
    <xf numFmtId="49" fontId="5" fillId="4" borderId="1" xfId="0" applyNumberFormat="1" applyFont="1" applyFill="1" applyBorder="1" applyAlignment="1">
      <alignment vertical="top" wrapText="1"/>
    </xf>
    <xf numFmtId="0" fontId="0" fillId="4" borderId="1" xfId="0" applyFill="1" applyBorder="1" applyAlignment="1">
      <alignment vertical="top"/>
    </xf>
    <xf numFmtId="0" fontId="5" fillId="4" borderId="1" xfId="0" applyFont="1" applyFill="1" applyBorder="1" applyAlignment="1">
      <alignment vertical="top"/>
    </xf>
    <xf numFmtId="4" fontId="0" fillId="4" borderId="1" xfId="0" applyNumberFormat="1" applyFill="1" applyBorder="1" applyAlignment="1">
      <alignment vertical="top"/>
    </xf>
    <xf numFmtId="0" fontId="0" fillId="4" borderId="0" xfId="0" applyFill="1" applyBorder="1" applyAlignment="1">
      <alignment vertical="top" wrapText="1"/>
    </xf>
    <xf numFmtId="0" fontId="0" fillId="4" borderId="0" xfId="0" applyFill="1" applyBorder="1" applyAlignment="1">
      <alignment vertical="top"/>
    </xf>
    <xf numFmtId="49" fontId="0" fillId="5" borderId="1" xfId="0" applyNumberFormat="1" applyFill="1" applyBorder="1" applyAlignment="1">
      <alignment wrapText="1"/>
    </xf>
    <xf numFmtId="49" fontId="0" fillId="5" borderId="1" xfId="0" applyNumberFormat="1" applyFill="1" applyBorder="1" applyAlignment="1">
      <alignment horizontal="center"/>
    </xf>
    <xf numFmtId="4" fontId="0" fillId="5" borderId="1" xfId="0" applyNumberFormat="1" applyFill="1" applyBorder="1"/>
    <xf numFmtId="0" fontId="6" fillId="4" borderId="0" xfId="0" applyFont="1" applyFill="1" applyBorder="1" applyAlignment="1">
      <alignment horizontal="left" wrapText="1"/>
    </xf>
    <xf numFmtId="4" fontId="0" fillId="0" borderId="0" xfId="0" applyNumberFormat="1"/>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8" fillId="0" borderId="0" xfId="0" applyFont="1" applyBorder="1"/>
    <xf numFmtId="0" fontId="7" fillId="0" borderId="0" xfId="0" applyFont="1" applyBorder="1" applyAlignment="1">
      <alignment horizontal="left" vertical="top" wrapText="1"/>
    </xf>
    <xf numFmtId="0" fontId="7" fillId="0" borderId="0" xfId="0" applyFont="1" applyBorder="1" applyAlignment="1">
      <alignment horizontal="justify" vertical="top" wrapText="1"/>
    </xf>
    <xf numFmtId="0" fontId="2" fillId="0" borderId="0" xfId="0" applyFont="1" applyBorder="1"/>
    <xf numFmtId="0" fontId="2" fillId="2" borderId="2"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9" fontId="7" fillId="0" borderId="1" xfId="0" applyNumberFormat="1" applyFont="1" applyFill="1" applyBorder="1" applyAlignment="1">
      <alignment horizontal="justify" vertical="top" wrapText="1"/>
    </xf>
    <xf numFmtId="0" fontId="7" fillId="0" borderId="1" xfId="0" applyFont="1" applyFill="1" applyBorder="1" applyAlignment="1">
      <alignment horizontal="justify" vertical="top" wrapText="1"/>
    </xf>
    <xf numFmtId="0" fontId="3" fillId="0" borderId="0" xfId="0" applyFont="1" applyFill="1" applyBorder="1"/>
    <xf numFmtId="0" fontId="3" fillId="0" borderId="0" xfId="0" applyFont="1" applyFill="1" applyBorder="1" applyAlignment="1">
      <alignment horizontal="justify" vertical="top" wrapText="1"/>
    </xf>
    <xf numFmtId="0" fontId="7" fillId="0" borderId="0" xfId="0" applyFont="1" applyFill="1" applyBorder="1" applyAlignment="1">
      <alignment horizontal="justify" vertical="top" wrapText="1"/>
    </xf>
    <xf numFmtId="0" fontId="7" fillId="0" borderId="0" xfId="0" applyFont="1" applyFill="1" applyBorder="1" applyAlignment="1">
      <alignment horizontal="justify" vertical="top"/>
    </xf>
    <xf numFmtId="0" fontId="3" fillId="0" borderId="0" xfId="0" applyFont="1" applyFill="1" applyBorder="1" applyAlignment="1">
      <alignment horizontal="justify" vertical="top"/>
    </xf>
    <xf numFmtId="165" fontId="2" fillId="0" borderId="1" xfId="0" applyNumberFormat="1" applyFont="1" applyBorder="1" applyAlignment="1">
      <alignment horizontal="right" vertical="top"/>
    </xf>
    <xf numFmtId="0" fontId="3" fillId="0" borderId="0" xfId="0" applyFont="1" applyBorder="1" applyAlignment="1">
      <alignment horizontal="justify" vertical="top"/>
    </xf>
    <xf numFmtId="0" fontId="3" fillId="0" borderId="0" xfId="0" applyFont="1" applyBorder="1"/>
    <xf numFmtId="0" fontId="3" fillId="0" borderId="0" xfId="0" applyFont="1" applyBorder="1" applyAlignment="1">
      <alignment vertical="top" wrapText="1"/>
    </xf>
    <xf numFmtId="0" fontId="7" fillId="0" borderId="0" xfId="0" applyFont="1" applyBorder="1" applyAlignment="1">
      <alignment vertical="top" wrapText="1"/>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7" fillId="0" borderId="0" xfId="0" applyFont="1" applyBorder="1" applyAlignment="1">
      <alignment horizontal="justify" vertical="top"/>
    </xf>
    <xf numFmtId="165" fontId="2" fillId="0" borderId="1" xfId="0" applyNumberFormat="1" applyFont="1" applyBorder="1" applyAlignment="1">
      <alignment horizontal="right" vertical="top" wrapText="1"/>
    </xf>
    <xf numFmtId="4" fontId="9" fillId="0" borderId="1" xfId="0" applyNumberFormat="1" applyFont="1" applyFill="1" applyBorder="1"/>
    <xf numFmtId="0" fontId="2" fillId="0" borderId="6" xfId="0" applyFont="1" applyBorder="1" applyAlignment="1">
      <alignment horizontal="left"/>
    </xf>
    <xf numFmtId="0" fontId="8" fillId="0" borderId="5" xfId="0" applyFont="1" applyBorder="1" applyAlignment="1">
      <alignment horizontal="left"/>
    </xf>
    <xf numFmtId="0" fontId="2" fillId="0" borderId="6" xfId="0" applyFont="1" applyBorder="1" applyAlignment="1">
      <alignment horizontal="center"/>
    </xf>
    <xf numFmtId="0" fontId="7" fillId="0" borderId="1" xfId="0" applyFont="1" applyBorder="1" applyAlignment="1">
      <alignment horizontal="left" vertical="top" wrapText="1"/>
    </xf>
    <xf numFmtId="0" fontId="2" fillId="2" borderId="1" xfId="0" applyFont="1" applyFill="1" applyBorder="1" applyAlignment="1">
      <alignment horizontal="center" vertical="center" wrapText="1"/>
    </xf>
    <xf numFmtId="0" fontId="8" fillId="0" borderId="5" xfId="0" applyFont="1" applyBorder="1" applyAlignment="1">
      <alignment horizontal="left"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2" borderId="1" xfId="0" applyFont="1" applyFill="1"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1" xfId="0" applyFont="1" applyBorder="1" applyAlignment="1">
      <alignment horizontal="center" vertical="top" wrapText="1"/>
    </xf>
    <xf numFmtId="0" fontId="7" fillId="0" borderId="2" xfId="0" applyFont="1" applyFill="1" applyBorder="1" applyAlignment="1">
      <alignment horizontal="justify" vertical="top"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2" fillId="0" borderId="1" xfId="0" applyFont="1" applyFill="1" applyBorder="1" applyAlignment="1">
      <alignment horizontal="center" vertical="top" wrapText="1"/>
    </xf>
    <xf numFmtId="0" fontId="2" fillId="0" borderId="1" xfId="0" applyFont="1" applyBorder="1" applyAlignment="1">
      <alignment horizontal="center"/>
    </xf>
    <xf numFmtId="49" fontId="4" fillId="4" borderId="0" xfId="0" applyNumberFormat="1" applyFont="1" applyFill="1" applyBorder="1" applyAlignment="1">
      <alignment horizontal="center"/>
    </xf>
    <xf numFmtId="0" fontId="4" fillId="4" borderId="0" xfId="0" applyFont="1" applyFill="1" applyBorder="1" applyAlignment="1">
      <alignment horizontal="center"/>
    </xf>
    <xf numFmtId="0" fontId="7" fillId="5" borderId="2" xfId="0" applyFont="1" applyFill="1" applyBorder="1" applyAlignment="1">
      <alignment horizontal="justify" vertical="top" wrapText="1"/>
    </xf>
    <xf numFmtId="0" fontId="7" fillId="5" borderId="1" xfId="0" applyFont="1" applyFill="1" applyBorder="1" applyAlignment="1">
      <alignment horizontal="justify" vertical="top"/>
    </xf>
    <xf numFmtId="49" fontId="7" fillId="5" borderId="2" xfId="0" applyNumberFormat="1" applyFont="1" applyFill="1" applyBorder="1" applyAlignment="1">
      <alignment horizontal="center" vertical="top"/>
    </xf>
    <xf numFmtId="0" fontId="7" fillId="5" borderId="2" xfId="0" applyFont="1" applyFill="1" applyBorder="1" applyAlignment="1">
      <alignment horizontal="center" vertical="top" wrapText="1"/>
    </xf>
    <xf numFmtId="9" fontId="7" fillId="5" borderId="1" xfId="1" applyFont="1" applyFill="1" applyBorder="1" applyAlignment="1">
      <alignment horizontal="center" vertical="top"/>
    </xf>
    <xf numFmtId="165" fontId="7" fillId="5" borderId="1" xfId="0" applyNumberFormat="1" applyFont="1" applyFill="1" applyBorder="1" applyAlignment="1">
      <alignment vertical="top" wrapText="1"/>
    </xf>
    <xf numFmtId="0" fontId="7" fillId="5" borderId="4" xfId="0" applyFont="1" applyFill="1" applyBorder="1" applyAlignment="1">
      <alignment horizontal="justify" vertical="top" wrapText="1"/>
    </xf>
    <xf numFmtId="49" fontId="7" fillId="5" borderId="4" xfId="0" applyNumberFormat="1" applyFont="1" applyFill="1" applyBorder="1" applyAlignment="1">
      <alignment horizontal="center" vertical="top"/>
    </xf>
    <xf numFmtId="0" fontId="7" fillId="5" borderId="4" xfId="0" applyFont="1" applyFill="1" applyBorder="1" applyAlignment="1">
      <alignment horizontal="center" vertical="top" wrapText="1"/>
    </xf>
    <xf numFmtId="1" fontId="7" fillId="5" borderId="1" xfId="1" applyNumberFormat="1" applyFont="1" applyFill="1" applyBorder="1" applyAlignment="1">
      <alignment horizontal="center" vertical="top"/>
    </xf>
    <xf numFmtId="49" fontId="7" fillId="5" borderId="1" xfId="0" applyNumberFormat="1" applyFont="1" applyFill="1" applyBorder="1" applyAlignment="1">
      <alignment horizontal="justify" vertical="top"/>
    </xf>
    <xf numFmtId="0" fontId="7" fillId="5" borderId="1" xfId="0" applyFont="1" applyFill="1" applyBorder="1" applyAlignment="1">
      <alignment horizontal="justify" vertical="top" wrapText="1"/>
    </xf>
    <xf numFmtId="165" fontId="7" fillId="5" borderId="2" xfId="0" applyNumberFormat="1" applyFont="1" applyFill="1" applyBorder="1" applyAlignment="1">
      <alignment vertical="top" wrapText="1"/>
    </xf>
    <xf numFmtId="49" fontId="7" fillId="5" borderId="1" xfId="0" applyNumberFormat="1" applyFont="1" applyFill="1" applyBorder="1" applyAlignment="1">
      <alignment horizontal="justify" vertical="top" wrapText="1"/>
    </xf>
    <xf numFmtId="9" fontId="7" fillId="5" borderId="1" xfId="0" applyNumberFormat="1" applyFont="1" applyFill="1" applyBorder="1" applyAlignment="1">
      <alignment horizontal="center" vertical="top"/>
    </xf>
    <xf numFmtId="165" fontId="7" fillId="5" borderId="2" xfId="0" applyNumberFormat="1" applyFont="1" applyFill="1" applyBorder="1" applyAlignment="1">
      <alignment horizontal="right" vertical="top"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1"/>
  <sheetViews>
    <sheetView tabSelected="1" topLeftCell="B12" zoomScale="73" zoomScaleNormal="73" workbookViewId="0">
      <selection activeCell="C12" sqref="C12:O12"/>
    </sheetView>
  </sheetViews>
  <sheetFormatPr baseColWidth="10" defaultColWidth="11.42578125" defaultRowHeight="30" customHeight="1" x14ac:dyDescent="0.3"/>
  <cols>
    <col min="1" max="1" width="24.5703125" style="1" customWidth="1"/>
    <col min="2" max="2" width="40.85546875" style="1" customWidth="1"/>
    <col min="3" max="3" width="24.85546875" style="1" customWidth="1"/>
    <col min="4" max="4" width="13.85546875" style="1" hidden="1" customWidth="1"/>
    <col min="5" max="5" width="28.28515625" style="1" hidden="1" customWidth="1"/>
    <col min="6" max="6" width="12.5703125" style="1" hidden="1" customWidth="1"/>
    <col min="7" max="7" width="42.7109375" style="1" customWidth="1"/>
    <col min="8" max="8" width="28.7109375" style="1" customWidth="1"/>
    <col min="9" max="9" width="14.28515625" style="1" customWidth="1"/>
    <col min="10" max="10" width="15.85546875" style="1" customWidth="1"/>
    <col min="11" max="14" width="7.5703125" style="1" bestFit="1" customWidth="1"/>
    <col min="15" max="15" width="30.85546875" style="1" customWidth="1"/>
    <col min="16" max="16" width="119" style="11" customWidth="1"/>
    <col min="17" max="17" width="35.7109375" style="1" hidden="1" customWidth="1"/>
    <col min="18" max="18" width="17" style="1" hidden="1" customWidth="1"/>
    <col min="19" max="19" width="14.85546875" style="1" hidden="1" customWidth="1"/>
    <col min="20" max="21" width="20.7109375" style="1" hidden="1" customWidth="1"/>
    <col min="22" max="22" width="0.28515625" style="1" customWidth="1"/>
    <col min="23" max="16384" width="11.42578125" style="1"/>
  </cols>
  <sheetData>
    <row r="1" spans="1:25" ht="39" customHeight="1" x14ac:dyDescent="0.3">
      <c r="A1" s="63" t="s">
        <v>128</v>
      </c>
      <c r="B1" s="63"/>
      <c r="C1" s="63"/>
      <c r="D1" s="63"/>
      <c r="E1" s="63"/>
      <c r="F1" s="63"/>
      <c r="G1" s="63"/>
      <c r="H1" s="63"/>
      <c r="I1" s="63"/>
      <c r="J1" s="63"/>
      <c r="K1" s="63"/>
      <c r="L1" s="63"/>
      <c r="M1" s="63"/>
      <c r="N1" s="63"/>
      <c r="O1" s="63"/>
      <c r="P1" s="63"/>
    </row>
    <row r="2" spans="1:25" ht="73.5" customHeight="1" x14ac:dyDescent="0.3">
      <c r="A2" s="33" t="s">
        <v>0</v>
      </c>
      <c r="B2" s="64" t="s">
        <v>1</v>
      </c>
      <c r="C2" s="64"/>
      <c r="D2" s="64"/>
      <c r="E2" s="64"/>
      <c r="F2" s="64"/>
      <c r="G2" s="64"/>
      <c r="H2" s="64"/>
      <c r="I2" s="64"/>
      <c r="J2" s="64"/>
      <c r="K2" s="64"/>
      <c r="L2" s="64"/>
      <c r="M2" s="64"/>
      <c r="N2" s="64"/>
      <c r="O2" s="64"/>
      <c r="P2" s="64"/>
    </row>
    <row r="3" spans="1:25" ht="113.25" customHeight="1" x14ac:dyDescent="0.3">
      <c r="A3" s="34" t="s">
        <v>2</v>
      </c>
      <c r="B3" s="64" t="s">
        <v>3</v>
      </c>
      <c r="C3" s="64"/>
      <c r="D3" s="64"/>
      <c r="E3" s="64"/>
      <c r="F3" s="64"/>
      <c r="G3" s="64"/>
      <c r="H3" s="64"/>
      <c r="I3" s="64"/>
      <c r="J3" s="64"/>
      <c r="K3" s="64"/>
      <c r="L3" s="64"/>
      <c r="M3" s="64"/>
      <c r="N3" s="64"/>
      <c r="O3" s="64"/>
      <c r="P3" s="64"/>
    </row>
    <row r="4" spans="1:25" ht="30" customHeight="1" x14ac:dyDescent="0.3">
      <c r="A4" s="35" t="s">
        <v>52</v>
      </c>
      <c r="B4" s="66" t="s">
        <v>53</v>
      </c>
      <c r="C4" s="66"/>
      <c r="H4" s="35" t="s">
        <v>50</v>
      </c>
      <c r="I4" s="62" t="s">
        <v>51</v>
      </c>
      <c r="J4" s="62"/>
      <c r="K4" s="62"/>
      <c r="L4" s="36"/>
      <c r="M4" s="36"/>
      <c r="N4" s="36"/>
      <c r="O4" s="36"/>
      <c r="P4" s="37"/>
    </row>
    <row r="5" spans="1:25" ht="20.25" customHeight="1" x14ac:dyDescent="0.3">
      <c r="A5" s="38" t="s">
        <v>4</v>
      </c>
      <c r="B5" s="61" t="s">
        <v>5</v>
      </c>
      <c r="C5" s="61"/>
      <c r="H5" s="38" t="s">
        <v>44</v>
      </c>
      <c r="I5" s="61" t="s">
        <v>48</v>
      </c>
      <c r="J5" s="61"/>
      <c r="K5" s="61"/>
    </row>
    <row r="6" spans="1:25" ht="30" customHeight="1" x14ac:dyDescent="0.3">
      <c r="A6" s="65" t="s">
        <v>6</v>
      </c>
      <c r="B6" s="65" t="s">
        <v>7</v>
      </c>
      <c r="C6" s="71" t="s">
        <v>8</v>
      </c>
      <c r="D6" s="71"/>
      <c r="E6" s="71"/>
      <c r="F6" s="71"/>
      <c r="G6" s="71"/>
      <c r="H6" s="71"/>
      <c r="I6" s="71"/>
      <c r="J6" s="71"/>
      <c r="K6" s="71"/>
      <c r="L6" s="71"/>
      <c r="M6" s="71"/>
      <c r="N6" s="71"/>
      <c r="O6" s="39"/>
      <c r="P6" s="72" t="s">
        <v>9</v>
      </c>
      <c r="Q6" s="68" t="s">
        <v>10</v>
      </c>
      <c r="R6" s="68" t="s">
        <v>11</v>
      </c>
      <c r="S6" s="68" t="s">
        <v>12</v>
      </c>
      <c r="T6" s="67" t="s">
        <v>13</v>
      </c>
      <c r="U6" s="67"/>
      <c r="V6" s="68" t="s">
        <v>14</v>
      </c>
    </row>
    <row r="7" spans="1:25" ht="47.25" customHeight="1" x14ac:dyDescent="0.3">
      <c r="A7" s="65"/>
      <c r="B7" s="65"/>
      <c r="C7" s="65" t="s">
        <v>15</v>
      </c>
      <c r="D7" s="72" t="s">
        <v>34</v>
      </c>
      <c r="E7" s="40" t="s">
        <v>58</v>
      </c>
      <c r="F7" s="40" t="s">
        <v>59</v>
      </c>
      <c r="G7" s="65" t="s">
        <v>16</v>
      </c>
      <c r="H7" s="65" t="s">
        <v>17</v>
      </c>
      <c r="I7" s="65" t="s">
        <v>18</v>
      </c>
      <c r="J7" s="65" t="s">
        <v>19</v>
      </c>
      <c r="K7" s="65" t="s">
        <v>20</v>
      </c>
      <c r="L7" s="65"/>
      <c r="M7" s="65"/>
      <c r="N7" s="65"/>
      <c r="O7" s="41" t="s">
        <v>129</v>
      </c>
      <c r="P7" s="73"/>
      <c r="Q7" s="69"/>
      <c r="R7" s="69"/>
      <c r="S7" s="69"/>
      <c r="T7" s="67"/>
      <c r="U7" s="67"/>
      <c r="V7" s="69"/>
    </row>
    <row r="8" spans="1:25" ht="30" customHeight="1" x14ac:dyDescent="0.3">
      <c r="A8" s="65"/>
      <c r="B8" s="65"/>
      <c r="C8" s="65"/>
      <c r="D8" s="74"/>
      <c r="E8" s="42"/>
      <c r="F8" s="42"/>
      <c r="G8" s="65"/>
      <c r="H8" s="65"/>
      <c r="I8" s="65"/>
      <c r="J8" s="65"/>
      <c r="K8" s="43" t="s">
        <v>21</v>
      </c>
      <c r="L8" s="43" t="s">
        <v>22</v>
      </c>
      <c r="M8" s="43" t="s">
        <v>23</v>
      </c>
      <c r="N8" s="43" t="s">
        <v>24</v>
      </c>
      <c r="O8" s="42"/>
      <c r="P8" s="74"/>
      <c r="Q8" s="70"/>
      <c r="R8" s="70"/>
      <c r="S8" s="70"/>
      <c r="T8" s="32" t="s">
        <v>25</v>
      </c>
      <c r="U8" s="32" t="s">
        <v>26</v>
      </c>
      <c r="V8" s="70"/>
    </row>
    <row r="9" spans="1:25" ht="120" customHeight="1" x14ac:dyDescent="0.3">
      <c r="A9" s="76" t="s">
        <v>27</v>
      </c>
      <c r="B9" s="76" t="s">
        <v>28</v>
      </c>
      <c r="C9" s="83" t="s">
        <v>43</v>
      </c>
      <c r="D9" s="84" t="s">
        <v>36</v>
      </c>
      <c r="E9" s="85" t="s">
        <v>60</v>
      </c>
      <c r="F9" s="86" t="s">
        <v>61</v>
      </c>
      <c r="G9" s="84" t="s">
        <v>39</v>
      </c>
      <c r="H9" s="84" t="s">
        <v>40</v>
      </c>
      <c r="I9" s="84" t="s">
        <v>29</v>
      </c>
      <c r="J9" s="84" t="s">
        <v>30</v>
      </c>
      <c r="K9" s="87">
        <f>+((1+3+1+1)/26)</f>
        <v>0.23076923076923078</v>
      </c>
      <c r="L9" s="87">
        <f>+((3+1+2)/26)</f>
        <v>0.23076923076923078</v>
      </c>
      <c r="M9" s="87">
        <f>+((1+1+2+3+2)/26)</f>
        <v>0.34615384615384615</v>
      </c>
      <c r="N9" s="87">
        <f>+((2+3)/26)</f>
        <v>0.19230769230769232</v>
      </c>
      <c r="O9" s="88">
        <v>30534042.48</v>
      </c>
      <c r="P9" s="44" t="s">
        <v>54</v>
      </c>
      <c r="Q9" s="3"/>
      <c r="R9" s="2"/>
      <c r="S9" s="2"/>
      <c r="T9" s="4"/>
      <c r="U9" s="4"/>
      <c r="V9" s="5"/>
    </row>
    <row r="10" spans="1:25" ht="123" customHeight="1" x14ac:dyDescent="0.3">
      <c r="A10" s="77"/>
      <c r="B10" s="77"/>
      <c r="C10" s="89"/>
      <c r="D10" s="84"/>
      <c r="E10" s="90"/>
      <c r="F10" s="91"/>
      <c r="G10" s="84" t="s">
        <v>68</v>
      </c>
      <c r="H10" s="84" t="s">
        <v>69</v>
      </c>
      <c r="I10" s="84" t="s">
        <v>29</v>
      </c>
      <c r="J10" s="84" t="s">
        <v>70</v>
      </c>
      <c r="K10" s="92">
        <v>5</v>
      </c>
      <c r="L10" s="92">
        <v>5</v>
      </c>
      <c r="M10" s="92">
        <v>5</v>
      </c>
      <c r="N10" s="92">
        <v>5</v>
      </c>
      <c r="O10" s="88"/>
      <c r="P10" s="44" t="s">
        <v>71</v>
      </c>
      <c r="Q10" s="3"/>
      <c r="R10" s="2"/>
      <c r="S10" s="2"/>
      <c r="T10" s="4"/>
      <c r="U10" s="4"/>
      <c r="V10" s="5"/>
    </row>
    <row r="11" spans="1:25" ht="163.5" customHeight="1" x14ac:dyDescent="0.3">
      <c r="A11" s="77"/>
      <c r="B11" s="77"/>
      <c r="C11" s="84" t="s">
        <v>31</v>
      </c>
      <c r="D11" s="84" t="s">
        <v>36</v>
      </c>
      <c r="E11" s="93" t="s">
        <v>62</v>
      </c>
      <c r="F11" s="94" t="s">
        <v>63</v>
      </c>
      <c r="G11" s="84" t="s">
        <v>41</v>
      </c>
      <c r="H11" s="84" t="s">
        <v>42</v>
      </c>
      <c r="I11" s="84" t="s">
        <v>29</v>
      </c>
      <c r="J11" s="84" t="s">
        <v>30</v>
      </c>
      <c r="K11" s="87">
        <v>0.25</v>
      </c>
      <c r="L11" s="87">
        <v>0.25</v>
      </c>
      <c r="M11" s="87">
        <v>0.25</v>
      </c>
      <c r="N11" s="87">
        <v>0.25</v>
      </c>
      <c r="O11" s="95">
        <v>10400000</v>
      </c>
      <c r="P11" s="44" t="s">
        <v>130</v>
      </c>
      <c r="Q11" s="3"/>
      <c r="R11" s="2"/>
      <c r="S11" s="2"/>
      <c r="T11" s="4"/>
      <c r="U11" s="4"/>
      <c r="V11" s="5"/>
      <c r="Y11" s="1">
        <f>35*4</f>
        <v>140</v>
      </c>
    </row>
    <row r="12" spans="1:25" ht="183.75" customHeight="1" x14ac:dyDescent="0.3">
      <c r="A12" s="77"/>
      <c r="B12" s="45" t="s">
        <v>32</v>
      </c>
      <c r="C12" s="94" t="s">
        <v>49</v>
      </c>
      <c r="D12" s="84" t="s">
        <v>36</v>
      </c>
      <c r="E12" s="93" t="s">
        <v>65</v>
      </c>
      <c r="F12" s="94" t="s">
        <v>64</v>
      </c>
      <c r="G12" s="84" t="s">
        <v>45</v>
      </c>
      <c r="H12" s="84" t="s">
        <v>46</v>
      </c>
      <c r="I12" s="84" t="s">
        <v>29</v>
      </c>
      <c r="J12" s="84" t="s">
        <v>30</v>
      </c>
      <c r="K12" s="97">
        <v>0.2857142857142857</v>
      </c>
      <c r="L12" s="97">
        <v>0.21428571428571427</v>
      </c>
      <c r="M12" s="97">
        <v>0.21428571428571427</v>
      </c>
      <c r="N12" s="97">
        <v>0.2857142857142857</v>
      </c>
      <c r="O12" s="95">
        <v>3515000</v>
      </c>
      <c r="P12" s="44" t="s">
        <v>47</v>
      </c>
      <c r="Q12" s="6"/>
      <c r="R12" s="2"/>
      <c r="S12" s="2"/>
      <c r="T12" s="4"/>
      <c r="U12" s="4"/>
      <c r="V12" s="5"/>
    </row>
    <row r="13" spans="1:25" ht="134.25" customHeight="1" x14ac:dyDescent="0.3">
      <c r="A13" s="78"/>
      <c r="B13" s="45" t="s">
        <v>33</v>
      </c>
      <c r="C13" s="94" t="s">
        <v>75</v>
      </c>
      <c r="D13" s="84" t="s">
        <v>37</v>
      </c>
      <c r="E13" s="96" t="s">
        <v>67</v>
      </c>
      <c r="F13" s="94" t="s">
        <v>66</v>
      </c>
      <c r="G13" s="94" t="s">
        <v>72</v>
      </c>
      <c r="H13" s="84" t="s">
        <v>73</v>
      </c>
      <c r="I13" s="84" t="s">
        <v>29</v>
      </c>
      <c r="J13" s="84" t="s">
        <v>30</v>
      </c>
      <c r="K13" s="97">
        <v>0.25</v>
      </c>
      <c r="L13" s="97">
        <v>0.25</v>
      </c>
      <c r="M13" s="97">
        <v>0.25</v>
      </c>
      <c r="N13" s="97">
        <v>0.25</v>
      </c>
      <c r="O13" s="98">
        <v>1650000</v>
      </c>
      <c r="P13" s="44" t="s">
        <v>74</v>
      </c>
      <c r="Q13" s="6"/>
      <c r="R13" s="7"/>
      <c r="S13" s="2"/>
      <c r="T13" s="4"/>
      <c r="U13" s="4"/>
      <c r="V13" s="5"/>
    </row>
    <row r="14" spans="1:25" ht="22.5" customHeight="1" x14ac:dyDescent="0.3">
      <c r="A14" s="46"/>
      <c r="B14" s="47"/>
      <c r="C14" s="48"/>
      <c r="D14" s="49"/>
      <c r="E14" s="49"/>
      <c r="F14" s="49"/>
      <c r="G14" s="49"/>
      <c r="H14" s="49"/>
      <c r="I14" s="47"/>
      <c r="J14" s="50"/>
      <c r="K14" s="79" t="s">
        <v>57</v>
      </c>
      <c r="L14" s="79"/>
      <c r="M14" s="79"/>
      <c r="N14" s="79"/>
      <c r="O14" s="51">
        <f>SUM(O9:O13)</f>
        <v>46099042.480000004</v>
      </c>
      <c r="P14" s="52"/>
      <c r="T14" s="8">
        <f>SUM(T9:T13)</f>
        <v>0</v>
      </c>
      <c r="U14" s="8">
        <f>SUM(U9:U13)</f>
        <v>0</v>
      </c>
      <c r="V14" s="5" t="e">
        <f>+U14/T14</f>
        <v>#DIV/0!</v>
      </c>
    </row>
    <row r="15" spans="1:25" ht="28.5" customHeight="1" x14ac:dyDescent="0.3">
      <c r="A15" s="53"/>
      <c r="B15" s="54"/>
      <c r="C15" s="55"/>
      <c r="D15" s="52"/>
      <c r="E15" s="52"/>
      <c r="F15" s="52"/>
      <c r="G15" s="56"/>
      <c r="H15" s="57"/>
      <c r="I15" s="56"/>
      <c r="J15" s="57"/>
      <c r="K15" s="80" t="s">
        <v>55</v>
      </c>
      <c r="L15" s="80"/>
      <c r="M15" s="80"/>
      <c r="N15" s="80"/>
      <c r="O15" s="51">
        <v>195701081.28</v>
      </c>
      <c r="P15" s="52"/>
    </row>
    <row r="16" spans="1:25" ht="30" customHeight="1" x14ac:dyDescent="0.3">
      <c r="A16" s="53"/>
      <c r="B16" s="52"/>
      <c r="C16" s="58"/>
      <c r="D16" s="52"/>
      <c r="E16" s="52"/>
      <c r="F16" s="52"/>
      <c r="G16" s="52"/>
      <c r="H16" s="52"/>
      <c r="I16" s="52"/>
      <c r="J16" s="52"/>
      <c r="K16" s="75" t="s">
        <v>56</v>
      </c>
      <c r="L16" s="75"/>
      <c r="M16" s="75"/>
      <c r="N16" s="75"/>
      <c r="O16" s="59">
        <f>SUM(O14:O15)</f>
        <v>241800123.75999999</v>
      </c>
      <c r="P16" s="52"/>
    </row>
    <row r="17" spans="1:16" ht="30" customHeight="1" x14ac:dyDescent="0.3">
      <c r="A17" s="9"/>
      <c r="D17" s="9"/>
      <c r="E17" s="9"/>
      <c r="F17" s="9"/>
      <c r="G17" s="9"/>
      <c r="H17" s="9"/>
      <c r="I17" s="9"/>
      <c r="J17" s="9"/>
      <c r="K17" s="9"/>
      <c r="L17" s="9"/>
      <c r="M17" s="9"/>
      <c r="N17" s="9"/>
      <c r="O17" s="9"/>
      <c r="P17" s="12"/>
    </row>
    <row r="18" spans="1:16" ht="30" customHeight="1" x14ac:dyDescent="0.3">
      <c r="A18" s="9"/>
      <c r="B18" s="9"/>
      <c r="C18" s="9"/>
      <c r="D18" s="9"/>
      <c r="E18" s="9"/>
      <c r="F18" s="9"/>
      <c r="G18" s="9"/>
      <c r="H18" s="9"/>
      <c r="I18" s="9"/>
      <c r="J18" s="9"/>
      <c r="K18" s="9"/>
      <c r="L18" s="9"/>
      <c r="M18" s="9"/>
      <c r="N18" s="9"/>
      <c r="O18" s="9"/>
      <c r="P18" s="12"/>
    </row>
    <row r="19" spans="1:16" ht="30" customHeight="1" x14ac:dyDescent="0.3">
      <c r="A19" s="10"/>
      <c r="B19" s="10"/>
      <c r="C19" s="10"/>
      <c r="D19" s="10"/>
      <c r="E19" s="10"/>
      <c r="F19" s="10"/>
      <c r="G19" s="10"/>
      <c r="H19" s="10"/>
      <c r="I19" s="10"/>
      <c r="J19" s="10"/>
      <c r="K19" s="10"/>
      <c r="L19" s="10"/>
      <c r="M19" s="10"/>
      <c r="N19" s="10"/>
      <c r="O19" s="60">
        <v>241800123.75999999</v>
      </c>
      <c r="P19" s="12"/>
    </row>
    <row r="20" spans="1:16" ht="30" customHeight="1" x14ac:dyDescent="0.3">
      <c r="A20" s="10"/>
      <c r="B20" s="10"/>
      <c r="C20" s="10"/>
      <c r="D20" s="10"/>
      <c r="E20" s="10"/>
      <c r="F20" s="10"/>
      <c r="G20" s="10"/>
      <c r="H20" s="10"/>
      <c r="I20" s="10"/>
      <c r="J20" s="10"/>
      <c r="K20" s="10"/>
      <c r="L20" s="10"/>
      <c r="M20" s="10"/>
      <c r="N20" s="10"/>
      <c r="O20" s="10"/>
      <c r="P20" s="12"/>
    </row>
    <row r="21" spans="1:16" ht="30" customHeight="1" x14ac:dyDescent="0.3">
      <c r="A21" s="10"/>
      <c r="B21" s="10"/>
      <c r="C21" s="10"/>
      <c r="D21" s="10"/>
      <c r="E21" s="10"/>
      <c r="F21" s="10"/>
      <c r="G21" s="10"/>
      <c r="H21" s="10"/>
      <c r="I21" s="10"/>
      <c r="J21" s="10"/>
      <c r="K21" s="10"/>
      <c r="L21" s="10"/>
      <c r="M21" s="10"/>
      <c r="N21" s="10"/>
      <c r="O21" s="10"/>
      <c r="P21" s="12"/>
    </row>
  </sheetData>
  <mergeCells count="31">
    <mergeCell ref="D7:D8"/>
    <mergeCell ref="K16:N16"/>
    <mergeCell ref="A9:A13"/>
    <mergeCell ref="B9:B11"/>
    <mergeCell ref="C9:C10"/>
    <mergeCell ref="E9:E10"/>
    <mergeCell ref="F9:F10"/>
    <mergeCell ref="K14:N14"/>
    <mergeCell ref="K15:N15"/>
    <mergeCell ref="A6:A8"/>
    <mergeCell ref="B6:B8"/>
    <mergeCell ref="B4:C4"/>
    <mergeCell ref="T6:U7"/>
    <mergeCell ref="V6:V8"/>
    <mergeCell ref="C7:C8"/>
    <mergeCell ref="G7:G8"/>
    <mergeCell ref="H7:H8"/>
    <mergeCell ref="I7:I8"/>
    <mergeCell ref="J7:J8"/>
    <mergeCell ref="C6:N6"/>
    <mergeCell ref="P6:P8"/>
    <mergeCell ref="K7:N7"/>
    <mergeCell ref="Q6:Q8"/>
    <mergeCell ref="R6:R8"/>
    <mergeCell ref="S6:S8"/>
    <mergeCell ref="B5:C5"/>
    <mergeCell ref="I4:K4"/>
    <mergeCell ref="I5:K5"/>
    <mergeCell ref="A1:P1"/>
    <mergeCell ref="B2:P2"/>
    <mergeCell ref="B3:P3"/>
  </mergeCells>
  <printOptions horizontalCentered="1"/>
  <pageMargins left="0.39370078740157483" right="0.39370078740157483" top="0.39370078740157483" bottom="0.39370078740157483" header="0.31496062992125984" footer="0.31496062992125984"/>
  <pageSetup scale="37" fitToHeight="0" orientation="landscape" r:id="rId1"/>
  <rowBreaks count="1" manualBreakCount="1">
    <brk id="12" max="15"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Hoja2!$B$4:$B$6</xm:f>
          </x14:formula1>
          <xm:sqref>D9:D13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workbookViewId="0">
      <selection activeCell="B6" sqref="B6"/>
    </sheetView>
  </sheetViews>
  <sheetFormatPr baseColWidth="10" defaultRowHeight="15" x14ac:dyDescent="0.25"/>
  <sheetData>
    <row r="2" spans="2:2" x14ac:dyDescent="0.25">
      <c r="B2" t="s">
        <v>35</v>
      </c>
    </row>
    <row r="4" spans="2:2" x14ac:dyDescent="0.25">
      <c r="B4" t="s">
        <v>36</v>
      </c>
    </row>
    <row r="5" spans="2:2" x14ac:dyDescent="0.25">
      <c r="B5" t="s">
        <v>37</v>
      </c>
    </row>
    <row r="6" spans="2:2" x14ac:dyDescent="0.25">
      <c r="B6"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39" workbookViewId="0">
      <selection activeCell="E57" sqref="E57"/>
    </sheetView>
  </sheetViews>
  <sheetFormatPr baseColWidth="10" defaultRowHeight="15" x14ac:dyDescent="0.25"/>
  <cols>
    <col min="1" max="1" width="40" customWidth="1"/>
    <col min="5" max="5" width="19.140625" customWidth="1"/>
  </cols>
  <sheetData>
    <row r="1" spans="1:5" ht="18" x14ac:dyDescent="0.25">
      <c r="A1" s="81" t="s">
        <v>5</v>
      </c>
      <c r="B1" s="82"/>
      <c r="C1" s="82"/>
      <c r="D1" s="82"/>
      <c r="E1" s="82"/>
    </row>
    <row r="2" spans="1:5" x14ac:dyDescent="0.25">
      <c r="A2" s="13"/>
      <c r="B2" s="14"/>
      <c r="C2" s="14"/>
      <c r="D2" s="15"/>
      <c r="E2" s="14"/>
    </row>
    <row r="3" spans="1:5" ht="87" x14ac:dyDescent="0.25">
      <c r="A3" s="16" t="s">
        <v>76</v>
      </c>
      <c r="B3" s="17" t="s">
        <v>77</v>
      </c>
      <c r="C3" s="17" t="s">
        <v>78</v>
      </c>
      <c r="D3" s="17" t="s">
        <v>79</v>
      </c>
      <c r="E3" s="16" t="s">
        <v>80</v>
      </c>
    </row>
    <row r="4" spans="1:5" ht="15" customHeight="1" x14ac:dyDescent="0.25">
      <c r="A4" s="18" t="s">
        <v>81</v>
      </c>
      <c r="B4" s="19" t="s">
        <v>82</v>
      </c>
      <c r="C4" s="19" t="s">
        <v>83</v>
      </c>
      <c r="D4" s="19" t="s">
        <v>83</v>
      </c>
      <c r="E4" s="20">
        <v>61734191.960000001</v>
      </c>
    </row>
    <row r="5" spans="1:5" ht="15" customHeight="1" x14ac:dyDescent="0.25">
      <c r="A5" s="18" t="s">
        <v>84</v>
      </c>
      <c r="B5" s="19" t="s">
        <v>82</v>
      </c>
      <c r="C5" s="19" t="s">
        <v>85</v>
      </c>
      <c r="D5" s="19" t="s">
        <v>83</v>
      </c>
      <c r="E5" s="20">
        <v>23880211.140000001</v>
      </c>
    </row>
    <row r="6" spans="1:5" ht="15" customHeight="1" x14ac:dyDescent="0.25">
      <c r="A6" s="18" t="s">
        <v>86</v>
      </c>
      <c r="B6" s="19" t="s">
        <v>82</v>
      </c>
      <c r="C6" s="19" t="s">
        <v>85</v>
      </c>
      <c r="D6" s="19" t="s">
        <v>87</v>
      </c>
      <c r="E6" s="20">
        <v>31580679.300000001</v>
      </c>
    </row>
    <row r="7" spans="1:5" ht="15" customHeight="1" x14ac:dyDescent="0.25">
      <c r="A7" s="18" t="s">
        <v>88</v>
      </c>
      <c r="B7" s="19" t="s">
        <v>82</v>
      </c>
      <c r="C7" s="19" t="s">
        <v>85</v>
      </c>
      <c r="D7" s="19" t="s">
        <v>85</v>
      </c>
      <c r="E7" s="20">
        <v>11208115.939999999</v>
      </c>
    </row>
    <row r="8" spans="1:5" ht="15" customHeight="1" x14ac:dyDescent="0.25">
      <c r="A8" s="18" t="s">
        <v>89</v>
      </c>
      <c r="B8" s="19" t="s">
        <v>82</v>
      </c>
      <c r="C8" s="19" t="s">
        <v>85</v>
      </c>
      <c r="D8" s="19" t="s">
        <v>90</v>
      </c>
      <c r="E8" s="20">
        <v>9811885.0099999998</v>
      </c>
    </row>
    <row r="9" spans="1:5" ht="15" customHeight="1" x14ac:dyDescent="0.25">
      <c r="A9" s="18" t="s">
        <v>91</v>
      </c>
      <c r="B9" s="19" t="s">
        <v>82</v>
      </c>
      <c r="C9" s="19" t="s">
        <v>85</v>
      </c>
      <c r="D9" s="19" t="s">
        <v>92</v>
      </c>
      <c r="E9" s="20">
        <v>7495804</v>
      </c>
    </row>
    <row r="10" spans="1:5" ht="15" customHeight="1" x14ac:dyDescent="0.25">
      <c r="A10" s="18" t="s">
        <v>93</v>
      </c>
      <c r="B10" s="19" t="s">
        <v>82</v>
      </c>
      <c r="C10" s="19" t="s">
        <v>90</v>
      </c>
      <c r="D10" s="19" t="s">
        <v>83</v>
      </c>
      <c r="E10" s="20">
        <v>12454956.630000001</v>
      </c>
    </row>
    <row r="11" spans="1:5" ht="15" customHeight="1" x14ac:dyDescent="0.25">
      <c r="A11" s="18" t="s">
        <v>94</v>
      </c>
      <c r="B11" s="19" t="s">
        <v>82</v>
      </c>
      <c r="C11" s="19" t="s">
        <v>90</v>
      </c>
      <c r="D11" s="19" t="s">
        <v>85</v>
      </c>
      <c r="E11" s="20">
        <v>2017541.57</v>
      </c>
    </row>
    <row r="12" spans="1:5" ht="15" customHeight="1" x14ac:dyDescent="0.25">
      <c r="A12" s="18" t="s">
        <v>95</v>
      </c>
      <c r="B12" s="19" t="s">
        <v>82</v>
      </c>
      <c r="C12" s="19" t="s">
        <v>90</v>
      </c>
      <c r="D12" s="19" t="s">
        <v>90</v>
      </c>
      <c r="E12" s="20">
        <v>6725138.5700000003</v>
      </c>
    </row>
    <row r="13" spans="1:5" ht="15" customHeight="1" x14ac:dyDescent="0.25">
      <c r="A13" s="18" t="s">
        <v>96</v>
      </c>
      <c r="B13" s="19" t="s">
        <v>82</v>
      </c>
      <c r="C13" s="19" t="s">
        <v>90</v>
      </c>
      <c r="D13" s="19" t="s">
        <v>97</v>
      </c>
      <c r="E13" s="20">
        <v>336256.93</v>
      </c>
    </row>
    <row r="14" spans="1:5" ht="15" customHeight="1" x14ac:dyDescent="0.25">
      <c r="A14" s="18" t="s">
        <v>98</v>
      </c>
      <c r="B14" s="19" t="s">
        <v>82</v>
      </c>
      <c r="C14" s="19" t="s">
        <v>97</v>
      </c>
      <c r="D14" s="19" t="s">
        <v>83</v>
      </c>
      <c r="E14" s="20">
        <v>6832740.79</v>
      </c>
    </row>
    <row r="15" spans="1:5" ht="15" customHeight="1" x14ac:dyDescent="0.25">
      <c r="A15" s="18" t="s">
        <v>99</v>
      </c>
      <c r="B15" s="19" t="s">
        <v>82</v>
      </c>
      <c r="C15" s="19" t="s">
        <v>97</v>
      </c>
      <c r="D15" s="19" t="s">
        <v>87</v>
      </c>
      <c r="E15" s="20">
        <v>2017541.57</v>
      </c>
    </row>
    <row r="16" spans="1:5" ht="15" customHeight="1" x14ac:dyDescent="0.25">
      <c r="A16" s="18" t="s">
        <v>100</v>
      </c>
      <c r="B16" s="19" t="s">
        <v>82</v>
      </c>
      <c r="C16" s="19" t="s">
        <v>97</v>
      </c>
      <c r="D16" s="19" t="s">
        <v>85</v>
      </c>
      <c r="E16" s="20">
        <v>4035083.14</v>
      </c>
    </row>
    <row r="17" spans="1:5" ht="15" customHeight="1" x14ac:dyDescent="0.25">
      <c r="A17" s="18" t="s">
        <v>101</v>
      </c>
      <c r="B17" s="19" t="s">
        <v>82</v>
      </c>
      <c r="C17" s="19" t="s">
        <v>97</v>
      </c>
      <c r="D17" s="19" t="s">
        <v>90</v>
      </c>
      <c r="E17" s="20">
        <v>336256.93</v>
      </c>
    </row>
    <row r="18" spans="1:5" ht="15" customHeight="1" x14ac:dyDescent="0.25">
      <c r="A18" s="18" t="s">
        <v>102</v>
      </c>
      <c r="B18" s="19" t="s">
        <v>82</v>
      </c>
      <c r="C18" s="19" t="s">
        <v>97</v>
      </c>
      <c r="D18" s="19" t="s">
        <v>97</v>
      </c>
      <c r="E18" s="20">
        <v>7168997.7199999997</v>
      </c>
    </row>
    <row r="19" spans="1:5" ht="15" customHeight="1" x14ac:dyDescent="0.25">
      <c r="A19" s="21" t="s">
        <v>55</v>
      </c>
      <c r="B19" s="22"/>
      <c r="C19" s="23"/>
      <c r="D19" s="22"/>
      <c r="E19" s="24">
        <f>SUM(E4:E18)</f>
        <v>187635401.19999996</v>
      </c>
    </row>
    <row r="20" spans="1:5" ht="15" customHeight="1" x14ac:dyDescent="0.25">
      <c r="A20" s="25"/>
      <c r="B20" s="26"/>
      <c r="C20" s="26"/>
      <c r="D20" s="26"/>
      <c r="E20" s="26"/>
    </row>
    <row r="21" spans="1:5" ht="15" customHeight="1" x14ac:dyDescent="0.25">
      <c r="A21" s="18" t="s">
        <v>103</v>
      </c>
      <c r="B21" s="19" t="s">
        <v>104</v>
      </c>
      <c r="C21" s="19" t="s">
        <v>97</v>
      </c>
      <c r="D21" s="19" t="s">
        <v>83</v>
      </c>
      <c r="E21" s="20">
        <v>15000</v>
      </c>
    </row>
    <row r="22" spans="1:5" ht="15" customHeight="1" x14ac:dyDescent="0.25">
      <c r="A22" s="18" t="s">
        <v>105</v>
      </c>
      <c r="B22" s="19" t="s">
        <v>104</v>
      </c>
      <c r="C22" s="19" t="s">
        <v>97</v>
      </c>
      <c r="D22" s="19" t="s">
        <v>87</v>
      </c>
      <c r="E22" s="20">
        <v>100000</v>
      </c>
    </row>
    <row r="23" spans="1:5" ht="15" customHeight="1" x14ac:dyDescent="0.25">
      <c r="A23" s="18" t="s">
        <v>106</v>
      </c>
      <c r="B23" s="19" t="s">
        <v>104</v>
      </c>
      <c r="C23" s="19" t="s">
        <v>107</v>
      </c>
      <c r="D23" s="19" t="s">
        <v>108</v>
      </c>
      <c r="E23" s="20">
        <v>500000</v>
      </c>
    </row>
    <row r="24" spans="1:5" ht="15" customHeight="1" x14ac:dyDescent="0.25">
      <c r="A24" s="18" t="s">
        <v>109</v>
      </c>
      <c r="B24" s="19" t="s">
        <v>104</v>
      </c>
      <c r="C24" s="19" t="s">
        <v>107</v>
      </c>
      <c r="D24" s="19" t="s">
        <v>107</v>
      </c>
      <c r="E24" s="20">
        <f>10517250.6-2800000</f>
        <v>7717250.5999999996</v>
      </c>
    </row>
    <row r="25" spans="1:5" ht="15" customHeight="1" x14ac:dyDescent="0.25">
      <c r="A25" s="18" t="s">
        <v>110</v>
      </c>
      <c r="B25" s="19" t="s">
        <v>111</v>
      </c>
      <c r="C25" s="19" t="s">
        <v>92</v>
      </c>
      <c r="D25" s="19" t="s">
        <v>83</v>
      </c>
      <c r="E25" s="20">
        <v>50000</v>
      </c>
    </row>
    <row r="26" spans="1:5" ht="15" customHeight="1" x14ac:dyDescent="0.25">
      <c r="A26" s="18" t="s">
        <v>112</v>
      </c>
      <c r="B26" s="19" t="s">
        <v>111</v>
      </c>
      <c r="C26" s="19" t="s">
        <v>92</v>
      </c>
      <c r="D26" s="19" t="s">
        <v>85</v>
      </c>
      <c r="E26" s="20">
        <v>50000</v>
      </c>
    </row>
    <row r="27" spans="1:5" ht="15" customHeight="1" x14ac:dyDescent="0.25">
      <c r="A27" s="18" t="s">
        <v>113</v>
      </c>
      <c r="B27" s="19" t="s">
        <v>114</v>
      </c>
      <c r="C27" s="19" t="s">
        <v>83</v>
      </c>
      <c r="D27" s="19" t="s">
        <v>83</v>
      </c>
      <c r="E27" s="20">
        <v>10000000</v>
      </c>
    </row>
    <row r="28" spans="1:5" ht="15" customHeight="1" x14ac:dyDescent="0.25">
      <c r="A28" s="18" t="s">
        <v>115</v>
      </c>
      <c r="B28" s="19" t="s">
        <v>114</v>
      </c>
      <c r="C28" s="19" t="s">
        <v>83</v>
      </c>
      <c r="D28" s="19" t="s">
        <v>87</v>
      </c>
      <c r="E28" s="20">
        <v>15000000</v>
      </c>
    </row>
    <row r="29" spans="1:5" ht="15" customHeight="1" x14ac:dyDescent="0.25">
      <c r="A29" s="21" t="s">
        <v>116</v>
      </c>
      <c r="B29" s="22"/>
      <c r="C29" s="23"/>
      <c r="D29" s="22"/>
      <c r="E29" s="24">
        <f>SUM(E21:E28)</f>
        <v>33432250.600000001</v>
      </c>
    </row>
    <row r="30" spans="1:5" ht="15" customHeight="1" x14ac:dyDescent="0.25">
      <c r="A30" s="25"/>
      <c r="B30" s="26"/>
      <c r="C30" s="26"/>
      <c r="D30" s="26"/>
      <c r="E30" s="26"/>
    </row>
    <row r="31" spans="1:5" ht="15" customHeight="1" x14ac:dyDescent="0.25">
      <c r="A31" s="18" t="s">
        <v>117</v>
      </c>
      <c r="B31" s="19" t="s">
        <v>104</v>
      </c>
      <c r="C31" s="19" t="s">
        <v>85</v>
      </c>
      <c r="D31" s="19" t="s">
        <v>85</v>
      </c>
      <c r="E31" s="20">
        <v>300000</v>
      </c>
    </row>
    <row r="32" spans="1:5" ht="15" customHeight="1" x14ac:dyDescent="0.25">
      <c r="A32" s="27" t="s">
        <v>118</v>
      </c>
      <c r="B32" s="28" t="s">
        <v>104</v>
      </c>
      <c r="C32" s="28" t="s">
        <v>90</v>
      </c>
      <c r="D32" s="28" t="s">
        <v>90</v>
      </c>
      <c r="E32" s="29">
        <v>8000000</v>
      </c>
    </row>
    <row r="33" spans="1:5" ht="15" customHeight="1" x14ac:dyDescent="0.25">
      <c r="A33" s="18" t="s">
        <v>103</v>
      </c>
      <c r="B33" s="19" t="s">
        <v>104</v>
      </c>
      <c r="C33" s="19" t="s">
        <v>97</v>
      </c>
      <c r="D33" s="19" t="s">
        <v>83</v>
      </c>
      <c r="E33" s="20">
        <v>50000</v>
      </c>
    </row>
    <row r="34" spans="1:5" ht="15" customHeight="1" x14ac:dyDescent="0.25">
      <c r="A34" s="18" t="s">
        <v>105</v>
      </c>
      <c r="B34" s="19" t="s">
        <v>104</v>
      </c>
      <c r="C34" s="19" t="s">
        <v>97</v>
      </c>
      <c r="D34" s="19" t="s">
        <v>87</v>
      </c>
      <c r="E34" s="20">
        <v>300000</v>
      </c>
    </row>
    <row r="35" spans="1:5" ht="15" customHeight="1" x14ac:dyDescent="0.25">
      <c r="A35" s="18" t="s">
        <v>106</v>
      </c>
      <c r="B35" s="19" t="s">
        <v>104</v>
      </c>
      <c r="C35" s="19" t="s">
        <v>107</v>
      </c>
      <c r="D35" s="19" t="s">
        <v>108</v>
      </c>
      <c r="E35" s="20">
        <v>500000</v>
      </c>
    </row>
    <row r="36" spans="1:5" ht="15" customHeight="1" x14ac:dyDescent="0.25">
      <c r="A36" s="18" t="s">
        <v>109</v>
      </c>
      <c r="B36" s="19" t="s">
        <v>104</v>
      </c>
      <c r="C36" s="19" t="s">
        <v>107</v>
      </c>
      <c r="D36" s="19" t="s">
        <v>107</v>
      </c>
      <c r="E36" s="20">
        <v>1500000</v>
      </c>
    </row>
    <row r="37" spans="1:5" ht="15" customHeight="1" x14ac:dyDescent="0.25">
      <c r="A37" s="18" t="s">
        <v>112</v>
      </c>
      <c r="B37" s="19" t="s">
        <v>111</v>
      </c>
      <c r="C37" s="19" t="s">
        <v>92</v>
      </c>
      <c r="D37" s="19" t="s">
        <v>85</v>
      </c>
      <c r="E37" s="20">
        <v>50000</v>
      </c>
    </row>
    <row r="38" spans="1:5" ht="31.5" customHeight="1" x14ac:dyDescent="0.25">
      <c r="A38" s="21" t="s">
        <v>119</v>
      </c>
      <c r="B38" s="22"/>
      <c r="C38" s="23"/>
      <c r="D38" s="22"/>
      <c r="E38" s="24">
        <f>SUM(E31:E37)</f>
        <v>10700000</v>
      </c>
    </row>
    <row r="39" spans="1:5" ht="15" customHeight="1" x14ac:dyDescent="0.25">
      <c r="A39" s="25"/>
      <c r="B39" s="26"/>
      <c r="C39" s="26"/>
      <c r="D39" s="26"/>
      <c r="E39" s="26"/>
    </row>
    <row r="40" spans="1:5" ht="15" customHeight="1" x14ac:dyDescent="0.25">
      <c r="A40" s="18" t="s">
        <v>103</v>
      </c>
      <c r="B40" s="19" t="s">
        <v>104</v>
      </c>
      <c r="C40" s="19" t="s">
        <v>97</v>
      </c>
      <c r="D40" s="19" t="s">
        <v>83</v>
      </c>
      <c r="E40" s="20">
        <v>300000</v>
      </c>
    </row>
    <row r="41" spans="1:5" ht="15" customHeight="1" x14ac:dyDescent="0.25">
      <c r="A41" s="18" t="s">
        <v>105</v>
      </c>
      <c r="B41" s="19" t="s">
        <v>104</v>
      </c>
      <c r="C41" s="19" t="s">
        <v>97</v>
      </c>
      <c r="D41" s="19" t="s">
        <v>87</v>
      </c>
      <c r="E41" s="20">
        <v>2500000</v>
      </c>
    </row>
    <row r="42" spans="1:5" ht="15" customHeight="1" x14ac:dyDescent="0.25">
      <c r="A42" s="18" t="s">
        <v>109</v>
      </c>
      <c r="B42" s="19" t="s">
        <v>104</v>
      </c>
      <c r="C42" s="19" t="s">
        <v>107</v>
      </c>
      <c r="D42" s="19" t="s">
        <v>107</v>
      </c>
      <c r="E42" s="20">
        <v>1500000</v>
      </c>
    </row>
    <row r="43" spans="1:5" ht="15" customHeight="1" x14ac:dyDescent="0.25">
      <c r="A43" s="18" t="s">
        <v>120</v>
      </c>
      <c r="B43" s="19" t="s">
        <v>121</v>
      </c>
      <c r="C43" s="19" t="s">
        <v>87</v>
      </c>
      <c r="D43" s="19" t="s">
        <v>87</v>
      </c>
      <c r="E43" s="20">
        <v>16350975.609999999</v>
      </c>
    </row>
    <row r="44" spans="1:5" ht="15" customHeight="1" x14ac:dyDescent="0.25">
      <c r="A44" s="21" t="s">
        <v>122</v>
      </c>
      <c r="B44" s="22"/>
      <c r="C44" s="23"/>
      <c r="D44" s="22"/>
      <c r="E44" s="24">
        <f>SUM(E40:E43)</f>
        <v>20650975.609999999</v>
      </c>
    </row>
    <row r="45" spans="1:5" ht="15" customHeight="1" x14ac:dyDescent="0.25">
      <c r="A45" s="25"/>
      <c r="B45" s="26"/>
      <c r="C45" s="26"/>
      <c r="D45" s="26"/>
      <c r="E45" s="26"/>
    </row>
    <row r="46" spans="1:5" ht="15" customHeight="1" x14ac:dyDescent="0.25">
      <c r="A46" s="18" t="s">
        <v>123</v>
      </c>
      <c r="B46" s="19" t="s">
        <v>104</v>
      </c>
      <c r="C46" s="19" t="s">
        <v>85</v>
      </c>
      <c r="D46" s="19" t="s">
        <v>83</v>
      </c>
      <c r="E46" s="20">
        <v>500000</v>
      </c>
    </row>
    <row r="47" spans="1:5" ht="15" customHeight="1" x14ac:dyDescent="0.25">
      <c r="A47" s="18" t="s">
        <v>124</v>
      </c>
      <c r="B47" s="19" t="s">
        <v>104</v>
      </c>
      <c r="C47" s="19" t="s">
        <v>85</v>
      </c>
      <c r="D47" s="19" t="s">
        <v>125</v>
      </c>
      <c r="E47" s="20">
        <v>450000</v>
      </c>
    </row>
    <row r="48" spans="1:5" ht="15" customHeight="1" x14ac:dyDescent="0.25">
      <c r="A48" s="18" t="s">
        <v>126</v>
      </c>
      <c r="B48" s="19" t="s">
        <v>104</v>
      </c>
      <c r="C48" s="19" t="s">
        <v>90</v>
      </c>
      <c r="D48" s="19" t="s">
        <v>92</v>
      </c>
      <c r="E48" s="20">
        <v>5000000</v>
      </c>
    </row>
    <row r="49" spans="1:5" ht="15" customHeight="1" x14ac:dyDescent="0.25">
      <c r="A49" s="18" t="s">
        <v>103</v>
      </c>
      <c r="B49" s="19" t="s">
        <v>104</v>
      </c>
      <c r="C49" s="19" t="s">
        <v>97</v>
      </c>
      <c r="D49" s="19" t="s">
        <v>83</v>
      </c>
      <c r="E49" s="20">
        <v>15000</v>
      </c>
    </row>
    <row r="50" spans="1:5" ht="15" customHeight="1" x14ac:dyDescent="0.25">
      <c r="A50" s="18" t="s">
        <v>105</v>
      </c>
      <c r="B50" s="19" t="s">
        <v>104</v>
      </c>
      <c r="C50" s="19" t="s">
        <v>97</v>
      </c>
      <c r="D50" s="19" t="s">
        <v>87</v>
      </c>
      <c r="E50" s="20">
        <v>75000</v>
      </c>
    </row>
    <row r="51" spans="1:5" ht="15" customHeight="1" x14ac:dyDescent="0.25">
      <c r="A51" s="18" t="s">
        <v>112</v>
      </c>
      <c r="B51" s="19" t="s">
        <v>111</v>
      </c>
      <c r="C51" s="19" t="s">
        <v>92</v>
      </c>
      <c r="D51" s="19" t="s">
        <v>85</v>
      </c>
      <c r="E51" s="20">
        <v>50000</v>
      </c>
    </row>
    <row r="52" spans="1:5" ht="15" customHeight="1" x14ac:dyDescent="0.25">
      <c r="A52" s="21" t="s">
        <v>49</v>
      </c>
      <c r="B52" s="22"/>
      <c r="C52" s="23"/>
      <c r="D52" s="22"/>
      <c r="E52" s="24">
        <f>SUM(E46:E51)</f>
        <v>6090000</v>
      </c>
    </row>
    <row r="53" spans="1:5" ht="15" customHeight="1" x14ac:dyDescent="0.25">
      <c r="A53" s="25"/>
      <c r="B53" s="26"/>
      <c r="C53" s="26"/>
      <c r="D53" s="26"/>
      <c r="E53" s="26"/>
    </row>
    <row r="54" spans="1:5" ht="15" customHeight="1" x14ac:dyDescent="0.25">
      <c r="A54" s="30" t="s">
        <v>127</v>
      </c>
      <c r="B54" s="14"/>
      <c r="C54" s="14"/>
      <c r="D54" s="14"/>
      <c r="E54" s="20">
        <f>+E52+E44+E38+E29</f>
        <v>70873226.210000008</v>
      </c>
    </row>
    <row r="55" spans="1:5" x14ac:dyDescent="0.25">
      <c r="E55" s="31">
        <f>+E19</f>
        <v>187635401.19999996</v>
      </c>
    </row>
    <row r="56" spans="1:5" x14ac:dyDescent="0.25">
      <c r="E56" s="31">
        <f>SUM(E54:E55)</f>
        <v>258508627.40999997</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POI</vt:lpstr>
      <vt:lpstr>Hoja2</vt:lpstr>
      <vt:lpstr>Hoja3</vt:lpstr>
      <vt:lpstr>POI!Área_de_impresión</vt:lpstr>
      <vt:lpstr>POI!Títulos_a_imprimir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dc:creator>
  <cp:lastModifiedBy>Kathia</cp:lastModifiedBy>
  <cp:lastPrinted>2017-09-28T22:28:43Z</cp:lastPrinted>
  <dcterms:created xsi:type="dcterms:W3CDTF">2016-01-27T19:10:51Z</dcterms:created>
  <dcterms:modified xsi:type="dcterms:W3CDTF">2019-01-21T16:19:09Z</dcterms:modified>
</cp:coreProperties>
</file>